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Super_U\6-INFRA\2-Production\Projet_Plateau Technique Balisage_STAC Toulouse\2_PRO_DCE\4_Ecrits\version finalisée\"/>
    </mc:Choice>
  </mc:AlternateContent>
  <xr:revisionPtr revIDLastSave="0" documentId="13_ncr:1_{51E7C733-8575-4F68-9582-53D5DBA3343C}" xr6:coauthVersionLast="47" xr6:coauthVersionMax="47" xr10:uidLastSave="{00000000-0000-0000-0000-000000000000}"/>
  <bookViews>
    <workbookView xWindow="-110" yWindow="-110" windowWidth="34620" windowHeight="14020" xr2:uid="{9499E163-9551-41D5-996B-BE17C3F9629C}"/>
  </bookViews>
  <sheets>
    <sheet name="Feuil1" sheetId="1" r:id="rId1"/>
  </sheets>
  <definedNames>
    <definedName name="_B_0001">Feuil1!$B$48</definedName>
    <definedName name="_B_0001P">Feuil1!$F$48</definedName>
    <definedName name="_B_0001PU">Feuil1!$D$48</definedName>
    <definedName name="_B_0001Q">Feuil1!$E$48</definedName>
    <definedName name="_B_0002">Feuil1!$B$49</definedName>
    <definedName name="_B_0002P">Feuil1!$F$49</definedName>
    <definedName name="_B_0002PU">Feuil1!$D$49</definedName>
    <definedName name="_B_0002Q">Feuil1!$E$49</definedName>
    <definedName name="_B_0003">Feuil1!$B$50</definedName>
    <definedName name="_B_0003P">Feuil1!$F$50</definedName>
    <definedName name="_B_0003PU">Feuil1!$D$50</definedName>
    <definedName name="_B_0003Q">Feuil1!$E$50</definedName>
    <definedName name="_B_0004">Feuil1!$B$51</definedName>
    <definedName name="_B_0004P">Feuil1!$F$51</definedName>
    <definedName name="_B_0004PU">Feuil1!$D$51</definedName>
    <definedName name="_B_0004Q">Feuil1!$E$51</definedName>
    <definedName name="_B_0005">Feuil1!$B$52</definedName>
    <definedName name="_B_0005P">Feuil1!$F$52</definedName>
    <definedName name="_B_0005PU">Feuil1!$D$52</definedName>
    <definedName name="_B_0005Q">Feuil1!$E$52</definedName>
    <definedName name="_B_0006">Feuil1!$B$53</definedName>
    <definedName name="_B_0006P">Feuil1!$F$53</definedName>
    <definedName name="_B_0006PU">Feuil1!$D$53</definedName>
    <definedName name="_B_0006Q">Feuil1!$E$53</definedName>
    <definedName name="_B_0007">Feuil1!$B$54</definedName>
    <definedName name="_B_0007P">Feuil1!$F$54</definedName>
    <definedName name="_B_0007PU">Feuil1!$D$54</definedName>
    <definedName name="_B_0007Q">Feuil1!$E$54</definedName>
    <definedName name="_B_0008">Feuil1!$B$55</definedName>
    <definedName name="_B_0008P">Feuil1!$F$55</definedName>
    <definedName name="_B_0008PU">Feuil1!$D$55</definedName>
    <definedName name="_B_0008Q">Feuil1!$E$55</definedName>
    <definedName name="_B_0009">Feuil1!$B$56</definedName>
    <definedName name="_B_0009P">Feuil1!$F$56</definedName>
    <definedName name="_B_0009PU">Feuil1!$D$56</definedName>
    <definedName name="_B_0009Q">Feuil1!$E$56</definedName>
    <definedName name="_B_0010">Feuil1!$B$57</definedName>
    <definedName name="_B_0010P">Feuil1!$F$57</definedName>
    <definedName name="_B_0010PU">Feuil1!$D$57</definedName>
    <definedName name="_B_0010Q">Feuil1!$E$57</definedName>
    <definedName name="_B_0011">Feuil1!$B$58</definedName>
    <definedName name="_B_0011P">Feuil1!$F$58</definedName>
    <definedName name="_B_0011PU">Feuil1!$D$58</definedName>
    <definedName name="_B_0011Q">Feuil1!$E$58</definedName>
    <definedName name="_B_0012">Feuil1!$B$59</definedName>
    <definedName name="_B_0012P">Feuil1!$F$59</definedName>
    <definedName name="_B_0012PU">Feuil1!$D$59</definedName>
    <definedName name="_B_0012Q">Feuil1!$E$59</definedName>
    <definedName name="_B_0013">Feuil1!$B$60</definedName>
    <definedName name="_B_0013P">Feuil1!$F$60</definedName>
    <definedName name="_B_0013PU">Feuil1!$D$60</definedName>
    <definedName name="_B_0013Q">Feuil1!$E$60</definedName>
    <definedName name="_B_0014">Feuil1!$B$61</definedName>
    <definedName name="_B_0014P">Feuil1!$F$61</definedName>
    <definedName name="_B_0014PU">Feuil1!$D$61</definedName>
    <definedName name="_B_0014Q">Feuil1!$E$61</definedName>
    <definedName name="_B_0015">Feuil1!$B$62</definedName>
    <definedName name="_B_0015P">Feuil1!$F$62</definedName>
    <definedName name="_B_0015PU">Feuil1!$D$62</definedName>
    <definedName name="_B_0015Q">Feuil1!$E$62</definedName>
    <definedName name="_B_0016">Feuil1!$B$63</definedName>
    <definedName name="_B_0016P">Feuil1!$F$63</definedName>
    <definedName name="_B_0016PU">Feuil1!$D$63</definedName>
    <definedName name="_B_0016Q">Feuil1!$E$63</definedName>
    <definedName name="_B_0017">Feuil1!$B$64</definedName>
    <definedName name="_B_0017P">Feuil1!$F$64</definedName>
    <definedName name="_B_0017PU">Feuil1!$D$64</definedName>
    <definedName name="_B_0017Q">Feuil1!$E$64</definedName>
    <definedName name="_B_0018">Feuil1!$B$65</definedName>
    <definedName name="_B_0018P">Feuil1!$F$65</definedName>
    <definedName name="_B_0018PU">Feuil1!$D$65</definedName>
    <definedName name="_B_0018Q">Feuil1!$E$65</definedName>
    <definedName name="_B_0019">Feuil1!$B$66</definedName>
    <definedName name="_B_0019P">Feuil1!$F$66</definedName>
    <definedName name="_B_0019PU">Feuil1!$D$66</definedName>
    <definedName name="_B_0019Q">Feuil1!$E$66</definedName>
    <definedName name="_B_0020">Feuil1!$B$67</definedName>
    <definedName name="_B_0020P">Feuil1!$F$67</definedName>
    <definedName name="_B_0020PU">Feuil1!$D$67</definedName>
    <definedName name="_B_0020Q">Feuil1!$E$67</definedName>
    <definedName name="_B_0021">Feuil1!$B$68</definedName>
    <definedName name="_B_0021P">Feuil1!$F$68</definedName>
    <definedName name="_B_0021PU">Feuil1!$D$68</definedName>
    <definedName name="_B_0021Q">Feuil1!$E$68</definedName>
    <definedName name="_B_0022">Feuil1!$B$69</definedName>
    <definedName name="_B_0022P">Feuil1!$F$69</definedName>
    <definedName name="_B_0022PU">Feuil1!$D$69</definedName>
    <definedName name="_B_0022Q">Feuil1!$E$69</definedName>
    <definedName name="_B_0023">Feuil1!$B$70</definedName>
    <definedName name="_B_0023P">Feuil1!$F$70</definedName>
    <definedName name="_B_0023PU">Feuil1!$D$70</definedName>
    <definedName name="_B_0023Q">Feuil1!$E$70</definedName>
    <definedName name="_B_0024">Feuil1!$B$71</definedName>
    <definedName name="_B_0024P">Feuil1!$F$71</definedName>
    <definedName name="_B_0024PU">Feuil1!$D$71</definedName>
    <definedName name="_B_0024Q">Feuil1!$E$71</definedName>
    <definedName name="_B_0025">Feuil1!$B$72</definedName>
    <definedName name="_B_0025P">Feuil1!$F$72</definedName>
    <definedName name="_B_0025PU">Feuil1!$D$72</definedName>
    <definedName name="_B_0025Q">Feuil1!$E$72</definedName>
    <definedName name="_B_0026">Feuil1!$B$73</definedName>
    <definedName name="_B_0026P">Feuil1!$F$73</definedName>
    <definedName name="_B_0026PU">Feuil1!$D$73</definedName>
    <definedName name="_B_0026Q">Feuil1!$E$73</definedName>
    <definedName name="_B_0027">Feuil1!$B$74</definedName>
    <definedName name="_B_0027P">Feuil1!$F$74</definedName>
    <definedName name="_B_0027PU">Feuil1!$D$74</definedName>
    <definedName name="_B_0027Q">Feuil1!$E$74</definedName>
    <definedName name="_CCCS_0001">Feuil1!$B$77</definedName>
    <definedName name="_CCCS_0001P">Feuil1!$F$77</definedName>
    <definedName name="_CCCS_0001PU">Feuil1!$D$77</definedName>
    <definedName name="_CCCS_0001Q">Feuil1!$E$77</definedName>
    <definedName name="_CCCS_0002">Feuil1!$B$78</definedName>
    <definedName name="_CCCS_0002P">Feuil1!$F$78</definedName>
    <definedName name="_CCCS_0002PU">Feuil1!$D$78</definedName>
    <definedName name="_CCCS_0002Q">Feuil1!$E$78</definedName>
    <definedName name="_CCCS_0003">Feuil1!$B$79</definedName>
    <definedName name="_CCCS_0003P">Feuil1!$F$79</definedName>
    <definedName name="_CCCS_0003PU">Feuil1!$D$79</definedName>
    <definedName name="_CCCS_0003Q">Feuil1!$E$79</definedName>
    <definedName name="_CCCS_0004">Feuil1!$B$80</definedName>
    <definedName name="_CCCS_0004P">Feuil1!$F$80</definedName>
    <definedName name="_CCCS_0004PU">Feuil1!$D$80</definedName>
    <definedName name="_CCCS_0004Q">Feuil1!$E$80</definedName>
    <definedName name="_CGC_0001">Feuil1!$B$6</definedName>
    <definedName name="_CGC_0001P">Feuil1!$F$6</definedName>
    <definedName name="_CGC_0001PU">Feuil1!$D$6</definedName>
    <definedName name="_CGC_0001Q">Feuil1!$E$6</definedName>
    <definedName name="_CGC_0002">Feuil1!$B$7</definedName>
    <definedName name="_CGC_0002P">Feuil1!$F$7</definedName>
    <definedName name="_CGC_0002PU">Feuil1!$D$7</definedName>
    <definedName name="_CGC_0002Q">Feuil1!$E$7</definedName>
    <definedName name="_CGC_0003">Feuil1!$B$8</definedName>
    <definedName name="_CGC_0003P">Feuil1!$F$8</definedName>
    <definedName name="_CGC_0003PU">Feuil1!$D$8</definedName>
    <definedName name="_CGC_0003Q">Feuil1!$E$8</definedName>
    <definedName name="_CGC_0004">Feuil1!$B$9</definedName>
    <definedName name="_CGC_0004P">Feuil1!$F$9</definedName>
    <definedName name="_CGC_0004PU">Feuil1!$D$9</definedName>
    <definedName name="_CGC_0004Q">Feuil1!$E$9</definedName>
    <definedName name="_CGC_0005">Feuil1!$B$10</definedName>
    <definedName name="_CGC_0005P">Feuil1!$F$10</definedName>
    <definedName name="_CGC_0005PU">Feuil1!$D$10</definedName>
    <definedName name="_CGC_0005Q">Feuil1!$E$10</definedName>
    <definedName name="_CGC_0006">Feuil1!$B$11</definedName>
    <definedName name="_CGC_0006P">Feuil1!$F$11</definedName>
    <definedName name="_CGC_0006PU">Feuil1!$D$11</definedName>
    <definedName name="_CGC_0006Q">Feuil1!$E$11</definedName>
    <definedName name="_CGC_0007">Feuil1!$B$12</definedName>
    <definedName name="_CGC_0007P">Feuil1!$F$12</definedName>
    <definedName name="_CGC_0007PU">Feuil1!$D$12</definedName>
    <definedName name="_CGC_0007Q">Feuil1!$E$12</definedName>
    <definedName name="_CGC_0008">Feuil1!$B$13</definedName>
    <definedName name="_CGC_0008P">Feuil1!$F$13</definedName>
    <definedName name="_CGC_0008PU">Feuil1!$D$13</definedName>
    <definedName name="_CGC_0008Q">Feuil1!$E$13</definedName>
    <definedName name="_CHM_0001">Feuil1!$B$28</definedName>
    <definedName name="_CHM_0001P">Feuil1!$F$28</definedName>
    <definedName name="_CHM_0001PU">Feuil1!$D$28</definedName>
    <definedName name="_CHM_0001Q">Feuil1!$E$28</definedName>
    <definedName name="_CHM_0002">Feuil1!$B$29</definedName>
    <definedName name="_CHM_0002P">Feuil1!$F$29</definedName>
    <definedName name="_CHM_0002PU">Feuil1!$D$29</definedName>
    <definedName name="_CHM_0002Q">Feuil1!$E$29</definedName>
    <definedName name="_CHM_0003">Feuil1!$B$30</definedName>
    <definedName name="_CHM_0003P">Feuil1!$F$30</definedName>
    <definedName name="_CHM_0003PU">Feuil1!$D$30</definedName>
    <definedName name="_CHM_0003Q">Feuil1!$E$30</definedName>
    <definedName name="_CHM_0004">Feuil1!$B$31</definedName>
    <definedName name="_CHM_0004P">Feuil1!$F$31</definedName>
    <definedName name="_CHM_0004PU">Feuil1!$D$31</definedName>
    <definedName name="_CHM_0004Q">Feuil1!$E$31</definedName>
    <definedName name="_RS_0001">Feuil1!$B$35</definedName>
    <definedName name="_RS_0001P">Feuil1!$F$35</definedName>
    <definedName name="_RS_0001PU">Feuil1!$D$35</definedName>
    <definedName name="_RS_0001Q">Feuil1!$E$35</definedName>
    <definedName name="_RS_0002">Feuil1!$B$36</definedName>
    <definedName name="_RS_0002P">Feuil1!$F$36</definedName>
    <definedName name="_RS_0002PU">Feuil1!$D$36</definedName>
    <definedName name="_RS_0002Q">Feuil1!$E$36</definedName>
    <definedName name="_RS_0003">Feuil1!$B$37</definedName>
    <definedName name="_RS_0003P">Feuil1!$F$37</definedName>
    <definedName name="_RS_0003PU">Feuil1!$D$37</definedName>
    <definedName name="_RS_0003Q">Feuil1!$E$37</definedName>
    <definedName name="_RS_0004">Feuil1!$B$38</definedName>
    <definedName name="_RS_0004P">Feuil1!$F$38</definedName>
    <definedName name="_RS_0004PU">Feuil1!$D$38</definedName>
    <definedName name="_RS_0004Q">Feuil1!$E$38</definedName>
    <definedName name="_RS_0005">Feuil1!$B$39</definedName>
    <definedName name="_RS_0005P">Feuil1!$F$39</definedName>
    <definedName name="_RS_0005PU">Feuil1!$D$39</definedName>
    <definedName name="_RS_0005Q">Feuil1!$E$39</definedName>
    <definedName name="_RS_0006">Feuil1!$B$40</definedName>
    <definedName name="_RS_0006P">Feuil1!$F$40</definedName>
    <definedName name="_RS_0006PU">Feuil1!$D$40</definedName>
    <definedName name="_RS_0006Q">Feuil1!$E$40</definedName>
    <definedName name="_RS_0007">Feuil1!$B$41</definedName>
    <definedName name="_RS_0007P">Feuil1!$F$41</definedName>
    <definedName name="_RS_0007PU">Feuil1!$D$41</definedName>
    <definedName name="_RS_0007Q">Feuil1!$E$41</definedName>
    <definedName name="_RS_0008">Feuil1!$B$42</definedName>
    <definedName name="_RS_0008P">Feuil1!$F$42</definedName>
    <definedName name="_RS_0008PU">Feuil1!$D$42</definedName>
    <definedName name="_RS_0008Q">Feuil1!$E$42</definedName>
    <definedName name="_RS_0009">Feuil1!$B$43</definedName>
    <definedName name="_RS_0009P">Feuil1!$F$43</definedName>
    <definedName name="_RS_0009PU">Feuil1!$D$43</definedName>
    <definedName name="_RS_0009Q">Feuil1!$E$43</definedName>
    <definedName name="_totalB">Feuil1!$F$75</definedName>
    <definedName name="_totalCCCS">Feuil1!$F$81</definedName>
    <definedName name="_totalCGC">Feuil1!$F$14</definedName>
    <definedName name="_totalCHM">Feuil1!$F$33</definedName>
    <definedName name="_totalRS">Feuil1!$F$46</definedName>
    <definedName name="_totalVMT">Feuil1!$F$26</definedName>
    <definedName name="_VMT_0001">Feuil1!$B$16</definedName>
    <definedName name="_VMT_0001P">Feuil1!$F$16</definedName>
    <definedName name="_VMT_0001PU">Feuil1!$D$16</definedName>
    <definedName name="_VMT_0001Q">Feuil1!$E$16</definedName>
    <definedName name="_VMT_0002">Feuil1!$B$17</definedName>
    <definedName name="_VMT_0002P">Feuil1!$F$17</definedName>
    <definedName name="_VMT_0002PU">Feuil1!$D$17</definedName>
    <definedName name="_VMT_0002Q">Feuil1!$E$17</definedName>
    <definedName name="_VMT_0003">Feuil1!$B$18</definedName>
    <definedName name="_VMT_0003P">Feuil1!$F$18</definedName>
    <definedName name="_VMT_0003PU">Feuil1!$D$18</definedName>
    <definedName name="_VMT_0003Q">Feuil1!$E$18</definedName>
    <definedName name="_VMT_0004">Feuil1!$B$19</definedName>
    <definedName name="_VMT_0004P">Feuil1!$F$19</definedName>
    <definedName name="_VMT_0004PU">Feuil1!$D$19</definedName>
    <definedName name="_VMT_0004Q">Feuil1!$E$19</definedName>
    <definedName name="_VMT_0005">Feuil1!$B$20</definedName>
    <definedName name="_VMT_0005P">Feuil1!$F$20</definedName>
    <definedName name="_VMT_0005PU">Feuil1!$D$20</definedName>
    <definedName name="_VMT_0005Q">Feuil1!$E$20</definedName>
    <definedName name="_VMT_0006">Feuil1!$B$21</definedName>
    <definedName name="_VMT_0006P">Feuil1!$F$21</definedName>
    <definedName name="_VMT_0006PU">Feuil1!$D$21</definedName>
    <definedName name="_VMT_0006Q">Feuil1!$E$21</definedName>
    <definedName name="_VMT_0007">Feuil1!$B$22</definedName>
    <definedName name="_VMT_0007P">Feuil1!$F$22</definedName>
    <definedName name="_VMT_0007PU">Feuil1!$D$22</definedName>
    <definedName name="_VMT_0007Q">Feuil1!$E$22</definedName>
    <definedName name="_VMT_0008">Feuil1!#REF!</definedName>
    <definedName name="_VMT_0008P">Feuil1!$F$23</definedName>
    <definedName name="_VMT_0008PU">Feuil1!$D$23</definedName>
    <definedName name="_VMT_0008Q">Feuil1!$E$23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3" i="1"/>
  <c r="F44" i="1"/>
  <c r="F32" i="1"/>
  <c r="F31" i="1"/>
  <c r="F45" i="1"/>
  <c r="F80" i="1"/>
  <c r="F79" i="1"/>
  <c r="F78" i="1"/>
  <c r="F77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3" i="1"/>
  <c r="F42" i="1"/>
  <c r="F41" i="1"/>
  <c r="F40" i="1"/>
  <c r="F39" i="1"/>
  <c r="F38" i="1"/>
  <c r="F37" i="1"/>
  <c r="F36" i="1"/>
  <c r="F35" i="1"/>
  <c r="F30" i="1"/>
  <c r="F29" i="1"/>
  <c r="F28" i="1"/>
  <c r="F22" i="1"/>
  <c r="F21" i="1"/>
  <c r="F20" i="1"/>
  <c r="F19" i="1"/>
  <c r="F18" i="1"/>
  <c r="F17" i="1"/>
  <c r="F16" i="1"/>
  <c r="F13" i="1"/>
  <c r="F12" i="1"/>
  <c r="F11" i="1"/>
  <c r="F10" i="1"/>
  <c r="F9" i="1"/>
  <c r="F8" i="1"/>
  <c r="F7" i="1"/>
  <c r="F6" i="1"/>
  <c r="F26" i="1" l="1"/>
  <c r="F33" i="1"/>
  <c r="F81" i="1"/>
  <c r="F75" i="1"/>
  <c r="F46" i="1"/>
  <c r="F14" i="1"/>
  <c r="F82" i="1" l="1"/>
</calcChain>
</file>

<file path=xl/sharedStrings.xml><?xml version="1.0" encoding="utf-8"?>
<sst xmlns="http://schemas.openxmlformats.org/spreadsheetml/2006/main" count="216" uniqueCount="158">
  <si>
    <t>Estimation</t>
  </si>
  <si>
    <t>Création d'un plateau technique balisage</t>
  </si>
  <si>
    <t>N° de prix</t>
  </si>
  <si>
    <t>Désignation</t>
  </si>
  <si>
    <t>Unité</t>
  </si>
  <si>
    <t>Prix unitaire</t>
  </si>
  <si>
    <t>Quantité</t>
  </si>
  <si>
    <t>Prix</t>
  </si>
  <si>
    <t>Clauses Générales et Communes</t>
  </si>
  <si>
    <t>CGC_0001</t>
  </si>
  <si>
    <t>Installation et repli de chantier</t>
  </si>
  <si>
    <t>Forfait</t>
  </si>
  <si>
    <t>CGC_0002</t>
  </si>
  <si>
    <t>Indemnité pour interruption de chantier avec préavis</t>
  </si>
  <si>
    <t>Journée</t>
  </si>
  <si>
    <t>CGC_0003</t>
  </si>
  <si>
    <t>Indemnité pour interruption de chantier sans préavis</t>
  </si>
  <si>
    <t>CGC_0004</t>
  </si>
  <si>
    <t>Etudes d'exécution</t>
  </si>
  <si>
    <t>CGC_0005</t>
  </si>
  <si>
    <t>Dossier de récolement et dossiers des ouvrages exécutés</t>
  </si>
  <si>
    <t>CGC_0006</t>
  </si>
  <si>
    <t>Contrôles internes et externes</t>
  </si>
  <si>
    <t>CGC_0007</t>
  </si>
  <si>
    <t>Constat contradictoire</t>
  </si>
  <si>
    <t>CGC_0008</t>
  </si>
  <si>
    <t>Implantation et piquetage</t>
  </si>
  <si>
    <t>Total Clauses Générales et Communes</t>
  </si>
  <si>
    <t>Valorisation des Matériaux et Terrassements</t>
  </si>
  <si>
    <t>VMT_0001</t>
  </si>
  <si>
    <t>Decapage de la terre vegetale et mise en depot provisoire</t>
  </si>
  <si>
    <r>
      <t>m</t>
    </r>
    <r>
      <rPr>
        <vertAlign val="superscript"/>
        <sz val="10"/>
        <color theme="1"/>
        <rFont val="Arial"/>
        <family val="2"/>
      </rPr>
      <t>3</t>
    </r>
  </si>
  <si>
    <t>VMT_0002</t>
  </si>
  <si>
    <t>Execution des deblais</t>
  </si>
  <si>
    <t>VMT_0003</t>
  </si>
  <si>
    <t>Evacuation de deblais excedentaires</t>
  </si>
  <si>
    <t>VMT_0004</t>
  </si>
  <si>
    <t>Reglage final et compactage du fond de forme en section courante</t>
  </si>
  <si>
    <r>
      <t>m</t>
    </r>
    <r>
      <rPr>
        <vertAlign val="superscript"/>
        <sz val="10"/>
        <color theme="1"/>
        <rFont val="Arial"/>
        <family val="2"/>
      </rPr>
      <t>2</t>
    </r>
  </si>
  <si>
    <t>VMT_0005</t>
  </si>
  <si>
    <t>Mise en œuvre de geotextile anti-poinçonnant</t>
  </si>
  <si>
    <t>VMT_0006</t>
  </si>
  <si>
    <t>Excavatrice aspiratrice</t>
  </si>
  <si>
    <t>VMT_0007</t>
  </si>
  <si>
    <t>Ensemencement</t>
  </si>
  <si>
    <t>ha</t>
  </si>
  <si>
    <t>VMT_0008</t>
  </si>
  <si>
    <t>Total Valorisation des Matériaux et Terrassements</t>
  </si>
  <si>
    <t>Chaussées et Marquage</t>
  </si>
  <si>
    <t>CHM_0001</t>
  </si>
  <si>
    <t>Fourniture et mise en œuvre de gnt 0/31,5 de type b</t>
  </si>
  <si>
    <t>CHM_0002</t>
  </si>
  <si>
    <t>Couche d'imprégnation</t>
  </si>
  <si>
    <t>CHM_0003</t>
  </si>
  <si>
    <t>Eb10 bbsg 0/10 de classe 1</t>
  </si>
  <si>
    <t>Tonne</t>
  </si>
  <si>
    <t>CHM_0004</t>
  </si>
  <si>
    <t>Marquage définitif y/c reprise partielle et repassage pour marquage définitif avec billes de verres</t>
  </si>
  <si>
    <t>Total Chaussées et Marquage</t>
  </si>
  <si>
    <t>Réseaux Secs</t>
  </si>
  <si>
    <t>RS_0001</t>
  </si>
  <si>
    <t>Réalisation de tranchées et réseau multitubulaire en terrain naturel</t>
  </si>
  <si>
    <t>ml</t>
  </si>
  <si>
    <t>RS_0002</t>
  </si>
  <si>
    <t>Réalisation de tranchées et réseau multitubulaire sous chaussée</t>
  </si>
  <si>
    <t>RS_0003</t>
  </si>
  <si>
    <t>Fourniture et mise en œuvre de cablette de terre 25mm2</t>
  </si>
  <si>
    <t>RS_0004</t>
  </si>
  <si>
    <t>Pose de chambre de tirage</t>
  </si>
  <si>
    <t>RS_0005</t>
  </si>
  <si>
    <t>Fourniture et mise en œuvre de massif pour une unité papi</t>
  </si>
  <si>
    <t>RS_0006</t>
  </si>
  <si>
    <t>Fourniture et mise en œuvre de massif béton pour feu rtil</t>
  </si>
  <si>
    <t>RS_0007</t>
  </si>
  <si>
    <t>Fourniture et mise en œuvre de massif béton pour feu de protection de piste (wigwag)</t>
  </si>
  <si>
    <t>RS_0008</t>
  </si>
  <si>
    <t>Fourniture et mise en œuvre de massifs bétons structurels pour feux de balisage</t>
  </si>
  <si>
    <t>RS_0009</t>
  </si>
  <si>
    <t>Fourniture et mise en œuvre d'une longrine de feux de seuil</t>
  </si>
  <si>
    <t>Total Réseaux Secs</t>
  </si>
  <si>
    <t>Balisage</t>
  </si>
  <si>
    <t>B_0001</t>
  </si>
  <si>
    <t>Fourniture et mise en œuvre de cable de télécommande syt2 10 paires</t>
  </si>
  <si>
    <t>B_0002</t>
  </si>
  <si>
    <t>Fourniture et mise en œuvre de piquet de terre inox</t>
  </si>
  <si>
    <t>B_0003</t>
  </si>
  <si>
    <t>Fourniture et mise en œuvre d'une barrette de terre pour chambre y/c quincaillerie</t>
  </si>
  <si>
    <t>B_0004</t>
  </si>
  <si>
    <t>Fourniture et pose de cable primaire sous réseau multitubulaire</t>
  </si>
  <si>
    <t>B_0005</t>
  </si>
  <si>
    <t>Fourniture et mise en œuvre de connecteur primaire (male et femelle)</t>
  </si>
  <si>
    <t>B_0006</t>
  </si>
  <si>
    <t>Fourniture et mise en œuvre de cable secondaire en fourreau</t>
  </si>
  <si>
    <t>B_0007</t>
  </si>
  <si>
    <t>Fourniture et mise en œuvre de cable secondaire dans une longrine</t>
  </si>
  <si>
    <t>B_0008</t>
  </si>
  <si>
    <t>Fourniture et mise en œuvre de cable en u1000 r02v</t>
  </si>
  <si>
    <t>B_0009</t>
  </si>
  <si>
    <t>Fourniture de transformateur d'isolement</t>
  </si>
  <si>
    <t>B_0010</t>
  </si>
  <si>
    <t>Pose de transformateur d'isolement</t>
  </si>
  <si>
    <t>B_0011</t>
  </si>
  <si>
    <t>Mise en oeuvre de régulateur de balisage (électricité et communication)</t>
  </si>
  <si>
    <t>B_0012</t>
  </si>
  <si>
    <t>Fourniture et mise en œuvre de prise d'équipement électrique annexes dans une chambre de tirage</t>
  </si>
  <si>
    <t>B_0013</t>
  </si>
  <si>
    <t>Pose de feu encastré 12 pouces avec embase 12 pouces</t>
  </si>
  <si>
    <t>B_0014</t>
  </si>
  <si>
    <t>Pose de feu d'approche sur mat</t>
  </si>
  <si>
    <t>B_0015</t>
  </si>
  <si>
    <t>Pose de feu hors sol pour le latéral de piste</t>
  </si>
  <si>
    <t>B_0016</t>
  </si>
  <si>
    <t>Pose de feux hors sol pour vdc</t>
  </si>
  <si>
    <t>B_0017</t>
  </si>
  <si>
    <t>B_0018</t>
  </si>
  <si>
    <t>Fourniture de feu hors sol wig wag</t>
  </si>
  <si>
    <t>B_0019</t>
  </si>
  <si>
    <t>Pose de feu hors sol wig wag</t>
  </si>
  <si>
    <t>B_0020</t>
  </si>
  <si>
    <t>Pose et installation d'une unité papi</t>
  </si>
  <si>
    <t>B_0021</t>
  </si>
  <si>
    <t>Pose de panneau de signalisation</t>
  </si>
  <si>
    <t>B_0022</t>
  </si>
  <si>
    <t>Mise en œuvre d'un ensemble de 2 feux à éclats hors sol</t>
  </si>
  <si>
    <t>B_0023</t>
  </si>
  <si>
    <t>Fourniture d'embase pour feu encastré 12 pouces</t>
  </si>
  <si>
    <t>B_0024</t>
  </si>
  <si>
    <t>Fourniture d'embase pour feu encastré 8 pouces</t>
  </si>
  <si>
    <t>B_0025</t>
  </si>
  <si>
    <t>Fourniture de pieds de matériel de balisage</t>
  </si>
  <si>
    <t>B_0026</t>
  </si>
  <si>
    <t>Fourniture d'un lot de maintenance</t>
  </si>
  <si>
    <t>B_0027</t>
  </si>
  <si>
    <t>Fourniture et mise en œuvre d'une platine de conversion du signal pour régulateur</t>
  </si>
  <si>
    <t>Total Balisage</t>
  </si>
  <si>
    <t>CCCS_0001</t>
  </si>
  <si>
    <t>Fourniture et mise en œuvre de switch fibre optique</t>
  </si>
  <si>
    <t>CCCS_0002</t>
  </si>
  <si>
    <t>Fourniture et mise en œuvre d'une automate</t>
  </si>
  <si>
    <t>CCCS_0003</t>
  </si>
  <si>
    <t>Fourniture et mise en œuvre de baie de brassage</t>
  </si>
  <si>
    <t>CCCS_0004</t>
  </si>
  <si>
    <t>Fourniture et mise en œuvre d'une supervision sur ordinateur portable</t>
  </si>
  <si>
    <t>TOTAL OPERATION</t>
  </si>
  <si>
    <t>VMT_0009</t>
  </si>
  <si>
    <t>VMT_0010</t>
  </si>
  <si>
    <t>Deconstruction et reconstruction des trottoirs</t>
  </si>
  <si>
    <t>Depose du panneau</t>
  </si>
  <si>
    <t>CHM_0005</t>
  </si>
  <si>
    <t>Reconstruction de la chaussée et du marquage de la voie d'accès parking</t>
  </si>
  <si>
    <t>RS_0010</t>
  </si>
  <si>
    <t>RS_0011</t>
  </si>
  <si>
    <t>Sciage et démolition chaussée (voie d'accès parking)</t>
  </si>
  <si>
    <t>Fourniture et mise en œuvre d'une dalle béton de propreté pour chambre</t>
  </si>
  <si>
    <t>Pose de feu encastré 8 pouces avec embase 8 pouces</t>
  </si>
  <si>
    <t>Contrôle Commande et Supervision</t>
  </si>
  <si>
    <t>Total Contrôle Commande et Supervision</t>
  </si>
  <si>
    <t>Dessouchage et replantage arbre / fauchage et débroussaillage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</si>
</sst>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4" fillId="2" borderId="0" xfId="0" applyFont="1" applyFill="1"/>
    <xf numFmtId="0" fontId="2" fillId="0" borderId="0" xfId="0" applyFont="1" applyAlignment="1">
      <alignment horizontal="center"/>
    </xf>
    <xf numFmtId="44" fontId="2" fillId="0" borderId="0" xfId="0" applyNumberFormat="1" applyFont="1"/>
    <xf numFmtId="44" fontId="4" fillId="0" borderId="0" xfId="0" applyNumberFormat="1" applyFont="1"/>
    <xf numFmtId="0" fontId="4" fillId="0" borderId="0" xfId="0" applyFont="1" applyAlignment="1">
      <alignment horizontal="right"/>
    </xf>
    <xf numFmtId="0" fontId="4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47D0E-ED62-47B5-A236-938AFCEBA77B}">
  <dimension ref="A1:X82"/>
  <sheetViews>
    <sheetView showGridLines="0" tabSelected="1" workbookViewId="0">
      <selection activeCell="N17" sqref="N17"/>
    </sheetView>
  </sheetViews>
  <sheetFormatPr baseColWidth="10" defaultRowHeight="14.5" x14ac:dyDescent="0.35"/>
  <cols>
    <col min="1" max="1" width="18.81640625" style="1" customWidth="1"/>
    <col min="2" max="2" width="60.81640625" style="1" customWidth="1"/>
    <col min="3" max="3" width="7.81640625" style="1" customWidth="1"/>
    <col min="4" max="4" width="12.81640625" style="1" customWidth="1"/>
    <col min="5" max="5" width="8.81640625" style="1" customWidth="1"/>
    <col min="6" max="6" width="15.81640625" style="1" customWidth="1"/>
    <col min="7" max="24" width="11.54296875" style="1"/>
  </cols>
  <sheetData>
    <row r="1" spans="1:24" ht="20" x14ac:dyDescent="0.4">
      <c r="A1" s="2" t="s">
        <v>0</v>
      </c>
    </row>
    <row r="2" spans="1:24" x14ac:dyDescent="0.35">
      <c r="A2" s="1" t="s">
        <v>1</v>
      </c>
    </row>
    <row r="4" spans="1:24" s="4" customFormat="1" x14ac:dyDescent="0.3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s="4" customFormat="1" x14ac:dyDescent="0.35">
      <c r="A5" s="10" t="s">
        <v>8</v>
      </c>
      <c r="B5" s="10"/>
      <c r="C5" s="10"/>
      <c r="D5" s="10"/>
      <c r="E5" s="10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x14ac:dyDescent="0.35">
      <c r="A6" s="1" t="s">
        <v>9</v>
      </c>
      <c r="B6" s="1" t="s">
        <v>10</v>
      </c>
      <c r="C6" s="6" t="s">
        <v>11</v>
      </c>
      <c r="D6" s="7"/>
      <c r="E6" s="1">
        <v>1</v>
      </c>
      <c r="F6" s="7">
        <f>_CGC_0001Q*_CGC_0001PU</f>
        <v>0</v>
      </c>
    </row>
    <row r="7" spans="1:24" x14ac:dyDescent="0.35">
      <c r="A7" s="1" t="s">
        <v>12</v>
      </c>
      <c r="B7" s="1" t="s">
        <v>13</v>
      </c>
      <c r="C7" s="6" t="s">
        <v>14</v>
      </c>
      <c r="D7" s="7"/>
      <c r="E7" s="1">
        <v>1</v>
      </c>
      <c r="F7" s="7">
        <f>_CGC_0002Q*_CGC_0002PU</f>
        <v>0</v>
      </c>
    </row>
    <row r="8" spans="1:24" x14ac:dyDescent="0.35">
      <c r="A8" s="1" t="s">
        <v>15</v>
      </c>
      <c r="B8" s="1" t="s">
        <v>16</v>
      </c>
      <c r="C8" s="6" t="s">
        <v>14</v>
      </c>
      <c r="D8" s="7"/>
      <c r="E8" s="1">
        <v>1</v>
      </c>
      <c r="F8" s="7">
        <f>_CGC_0003Q*_CGC_0003PU</f>
        <v>0</v>
      </c>
    </row>
    <row r="9" spans="1:24" x14ac:dyDescent="0.35">
      <c r="A9" s="1" t="s">
        <v>17</v>
      </c>
      <c r="B9" s="1" t="s">
        <v>18</v>
      </c>
      <c r="C9" s="6" t="s">
        <v>11</v>
      </c>
      <c r="D9" s="7"/>
      <c r="E9" s="1">
        <v>1</v>
      </c>
      <c r="F9" s="7">
        <f>_CGC_0004Q*_CGC_0004PU</f>
        <v>0</v>
      </c>
    </row>
    <row r="10" spans="1:24" x14ac:dyDescent="0.35">
      <c r="A10" s="1" t="s">
        <v>19</v>
      </c>
      <c r="B10" s="1" t="s">
        <v>20</v>
      </c>
      <c r="C10" s="6" t="s">
        <v>11</v>
      </c>
      <c r="D10" s="7"/>
      <c r="E10" s="1">
        <v>1</v>
      </c>
      <c r="F10" s="7">
        <f>_CGC_0005Q*_CGC_0005PU</f>
        <v>0</v>
      </c>
    </row>
    <row r="11" spans="1:24" x14ac:dyDescent="0.35">
      <c r="A11" s="1" t="s">
        <v>21</v>
      </c>
      <c r="B11" s="1" t="s">
        <v>22</v>
      </c>
      <c r="C11" s="6" t="s">
        <v>11</v>
      </c>
      <c r="D11" s="7"/>
      <c r="E11" s="1">
        <v>1</v>
      </c>
      <c r="F11" s="7">
        <f>_CGC_0006Q*_CGC_0006PU</f>
        <v>0</v>
      </c>
    </row>
    <row r="12" spans="1:24" x14ac:dyDescent="0.35">
      <c r="A12" s="1" t="s">
        <v>23</v>
      </c>
      <c r="B12" s="1" t="s">
        <v>24</v>
      </c>
      <c r="C12" s="6" t="s">
        <v>11</v>
      </c>
      <c r="D12" s="7"/>
      <c r="E12" s="1">
        <v>1</v>
      </c>
      <c r="F12" s="7">
        <f>_CGC_0007Q*_CGC_0007PU</f>
        <v>0</v>
      </c>
    </row>
    <row r="13" spans="1:24" x14ac:dyDescent="0.35">
      <c r="A13" s="1" t="s">
        <v>25</v>
      </c>
      <c r="B13" s="1" t="s">
        <v>26</v>
      </c>
      <c r="C13" s="6" t="s">
        <v>11</v>
      </c>
      <c r="D13" s="7"/>
      <c r="E13" s="1">
        <v>1</v>
      </c>
      <c r="F13" s="7">
        <f>_CGC_0008Q*_CGC_0008PU</f>
        <v>0</v>
      </c>
    </row>
    <row r="14" spans="1:24" s="4" customFormat="1" x14ac:dyDescent="0.35">
      <c r="A14" s="9" t="s">
        <v>27</v>
      </c>
      <c r="B14" s="9"/>
      <c r="C14" s="9"/>
      <c r="D14" s="9"/>
      <c r="E14" s="9"/>
      <c r="F14" s="8">
        <f>+_CGC_0001P+_CGC_0002P+_CGC_0003P+_CGC_0004P+_CGC_0005P+_CGC_0006P+_CGC_0007P+_CGC_0008P</f>
        <v>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s="4" customFormat="1" x14ac:dyDescent="0.35">
      <c r="A15" s="10" t="s">
        <v>28</v>
      </c>
      <c r="B15" s="10"/>
      <c r="C15" s="10"/>
      <c r="D15" s="10"/>
      <c r="E15" s="10"/>
      <c r="F15" s="10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.5" x14ac:dyDescent="0.35">
      <c r="A16" s="1" t="s">
        <v>29</v>
      </c>
      <c r="B16" s="1" t="s">
        <v>30</v>
      </c>
      <c r="C16" s="6" t="s">
        <v>31</v>
      </c>
      <c r="D16" s="7"/>
      <c r="E16" s="1">
        <v>80</v>
      </c>
      <c r="F16" s="7">
        <f>_VMT_0001Q*_VMT_0001PU</f>
        <v>0</v>
      </c>
    </row>
    <row r="17" spans="1:24" ht="15.5" x14ac:dyDescent="0.35">
      <c r="A17" s="1" t="s">
        <v>32</v>
      </c>
      <c r="B17" s="1" t="s">
        <v>33</v>
      </c>
      <c r="C17" s="6" t="s">
        <v>31</v>
      </c>
      <c r="D17" s="7"/>
      <c r="E17" s="1">
        <v>110</v>
      </c>
      <c r="F17" s="7">
        <f>_VMT_0002Q*_VMT_0002PU</f>
        <v>0</v>
      </c>
    </row>
    <row r="18" spans="1:24" ht="15.5" x14ac:dyDescent="0.35">
      <c r="A18" s="1" t="s">
        <v>34</v>
      </c>
      <c r="B18" s="1" t="s">
        <v>35</v>
      </c>
      <c r="C18" s="6" t="s">
        <v>31</v>
      </c>
      <c r="D18" s="7"/>
      <c r="E18" s="1">
        <v>100</v>
      </c>
      <c r="F18" s="7">
        <f>_VMT_0003Q*_VMT_0003PU</f>
        <v>0</v>
      </c>
    </row>
    <row r="19" spans="1:24" ht="15.5" x14ac:dyDescent="0.35">
      <c r="A19" s="1" t="s">
        <v>36</v>
      </c>
      <c r="B19" s="1" t="s">
        <v>37</v>
      </c>
      <c r="C19" s="6" t="s">
        <v>38</v>
      </c>
      <c r="D19" s="7"/>
      <c r="E19" s="1">
        <v>168</v>
      </c>
      <c r="F19" s="7">
        <f>_VMT_0004Q*_VMT_0004PU</f>
        <v>0</v>
      </c>
    </row>
    <row r="20" spans="1:24" ht="15.5" x14ac:dyDescent="0.35">
      <c r="A20" s="1" t="s">
        <v>39</v>
      </c>
      <c r="B20" s="1" t="s">
        <v>40</v>
      </c>
      <c r="C20" s="6" t="s">
        <v>38</v>
      </c>
      <c r="D20" s="7"/>
      <c r="E20" s="1">
        <v>168</v>
      </c>
      <c r="F20" s="7">
        <f>_VMT_0005Q*_VMT_0005PU</f>
        <v>0</v>
      </c>
    </row>
    <row r="21" spans="1:24" x14ac:dyDescent="0.35">
      <c r="A21" s="1" t="s">
        <v>41</v>
      </c>
      <c r="B21" s="1" t="s">
        <v>42</v>
      </c>
      <c r="C21" s="6" t="s">
        <v>14</v>
      </c>
      <c r="D21" s="7"/>
      <c r="E21" s="1">
        <v>2</v>
      </c>
      <c r="F21" s="7">
        <f>_VMT_0006Q*_VMT_0006PU</f>
        <v>0</v>
      </c>
    </row>
    <row r="22" spans="1:24" x14ac:dyDescent="0.35">
      <c r="A22" s="1" t="s">
        <v>43</v>
      </c>
      <c r="B22" s="1" t="s">
        <v>44</v>
      </c>
      <c r="C22" s="6" t="s">
        <v>45</v>
      </c>
      <c r="D22" s="7"/>
      <c r="E22" s="1">
        <v>1</v>
      </c>
      <c r="F22" s="7">
        <f>_VMT_0007Q*_VMT_0007PU</f>
        <v>0</v>
      </c>
    </row>
    <row r="23" spans="1:24" x14ac:dyDescent="0.35">
      <c r="A23" s="1" t="s">
        <v>46</v>
      </c>
      <c r="B23" s="1" t="s">
        <v>157</v>
      </c>
      <c r="C23" s="6" t="s">
        <v>11</v>
      </c>
      <c r="D23" s="7"/>
      <c r="E23" s="1">
        <v>1</v>
      </c>
      <c r="F23" s="7">
        <f>_VMT_0008Q*_VMT_0008PU</f>
        <v>0</v>
      </c>
    </row>
    <row r="24" spans="1:24" x14ac:dyDescent="0.35">
      <c r="A24" s="1" t="s">
        <v>144</v>
      </c>
      <c r="B24" s="1" t="s">
        <v>146</v>
      </c>
      <c r="C24" s="6" t="s">
        <v>11</v>
      </c>
      <c r="D24" s="7"/>
      <c r="E24" s="1">
        <v>1</v>
      </c>
      <c r="F24" s="7">
        <f>D24*E24</f>
        <v>0</v>
      </c>
    </row>
    <row r="25" spans="1:24" x14ac:dyDescent="0.35">
      <c r="A25" s="1" t="s">
        <v>145</v>
      </c>
      <c r="B25" s="1" t="s">
        <v>147</v>
      </c>
      <c r="C25" s="6" t="s">
        <v>11</v>
      </c>
      <c r="D25" s="7"/>
      <c r="E25" s="1">
        <v>1</v>
      </c>
      <c r="F25" s="7">
        <f>D25*E25</f>
        <v>0</v>
      </c>
    </row>
    <row r="26" spans="1:24" s="4" customFormat="1" x14ac:dyDescent="0.35">
      <c r="A26" s="9" t="s">
        <v>47</v>
      </c>
      <c r="B26" s="9"/>
      <c r="C26" s="9"/>
      <c r="D26" s="9"/>
      <c r="E26" s="9"/>
      <c r="F26" s="8">
        <f>+_VMT_0001P+_VMT_0002P+_VMT_0003P+_VMT_0004P+_VMT_0005P+_VMT_0006P+_VMT_0007P+_VMT_0008P+F24+F25</f>
        <v>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s="4" customFormat="1" x14ac:dyDescent="0.35">
      <c r="A27" s="10" t="s">
        <v>48</v>
      </c>
      <c r="B27" s="10"/>
      <c r="C27" s="10"/>
      <c r="D27" s="10"/>
      <c r="E27" s="10"/>
      <c r="F27" s="10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5" x14ac:dyDescent="0.35">
      <c r="A28" s="1" t="s">
        <v>49</v>
      </c>
      <c r="B28" s="1" t="s">
        <v>50</v>
      </c>
      <c r="C28" s="6" t="s">
        <v>31</v>
      </c>
      <c r="D28" s="7"/>
      <c r="E28" s="1">
        <v>70</v>
      </c>
      <c r="F28" s="7">
        <f>_CHM_0001Q*_CHM_0001PU</f>
        <v>0</v>
      </c>
    </row>
    <row r="29" spans="1:24" ht="15.5" x14ac:dyDescent="0.35">
      <c r="A29" s="1" t="s">
        <v>51</v>
      </c>
      <c r="B29" s="1" t="s">
        <v>52</v>
      </c>
      <c r="C29" s="6" t="s">
        <v>38</v>
      </c>
      <c r="D29" s="7"/>
      <c r="E29" s="1">
        <v>168</v>
      </c>
      <c r="F29" s="7">
        <f>_CHM_0002Q*_CHM_0002PU</f>
        <v>0</v>
      </c>
    </row>
    <row r="30" spans="1:24" x14ac:dyDescent="0.35">
      <c r="A30" s="1" t="s">
        <v>53</v>
      </c>
      <c r="B30" s="1" t="s">
        <v>54</v>
      </c>
      <c r="C30" s="6" t="s">
        <v>55</v>
      </c>
      <c r="D30" s="7"/>
      <c r="E30" s="1">
        <v>30</v>
      </c>
      <c r="F30" s="7">
        <f>_CHM_0003Q*_CHM_0003PU</f>
        <v>0</v>
      </c>
    </row>
    <row r="31" spans="1:24" ht="15.5" x14ac:dyDescent="0.35">
      <c r="A31" s="1" t="s">
        <v>56</v>
      </c>
      <c r="B31" s="1" t="s">
        <v>57</v>
      </c>
      <c r="C31" s="6" t="s">
        <v>38</v>
      </c>
      <c r="D31" s="7"/>
      <c r="E31" s="1">
        <v>10</v>
      </c>
      <c r="F31" s="7">
        <f>_CHM_0004Q*_CHM_0004PU</f>
        <v>0</v>
      </c>
    </row>
    <row r="32" spans="1:24" x14ac:dyDescent="0.35">
      <c r="A32" s="1" t="s">
        <v>148</v>
      </c>
      <c r="B32" s="1" t="s">
        <v>149</v>
      </c>
      <c r="C32" s="6" t="s">
        <v>11</v>
      </c>
      <c r="D32" s="7"/>
      <c r="E32" s="1">
        <v>1</v>
      </c>
      <c r="F32" s="7">
        <f>D32*E32</f>
        <v>0</v>
      </c>
    </row>
    <row r="33" spans="1:24" s="4" customFormat="1" x14ac:dyDescent="0.35">
      <c r="A33" s="9" t="s">
        <v>58</v>
      </c>
      <c r="B33" s="9"/>
      <c r="C33" s="9"/>
      <c r="D33" s="9"/>
      <c r="E33" s="9"/>
      <c r="F33" s="8">
        <f>+_CHM_0001P+_CHM_0002P+_CHM_0003P+_CHM_0004P+F32</f>
        <v>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s="4" customFormat="1" x14ac:dyDescent="0.35">
      <c r="A34" s="10" t="s">
        <v>59</v>
      </c>
      <c r="B34" s="10"/>
      <c r="C34" s="10"/>
      <c r="D34" s="10"/>
      <c r="E34" s="10"/>
      <c r="F34" s="10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x14ac:dyDescent="0.35">
      <c r="A35" s="1" t="s">
        <v>60</v>
      </c>
      <c r="B35" s="1" t="s">
        <v>61</v>
      </c>
      <c r="C35" s="6" t="s">
        <v>62</v>
      </c>
      <c r="D35" s="7"/>
      <c r="E35" s="1">
        <v>300</v>
      </c>
      <c r="F35" s="7">
        <f>_RS_0001Q*_RS_0001PU</f>
        <v>0</v>
      </c>
    </row>
    <row r="36" spans="1:24" x14ac:dyDescent="0.35">
      <c r="A36" s="1" t="s">
        <v>63</v>
      </c>
      <c r="B36" s="1" t="s">
        <v>64</v>
      </c>
      <c r="C36" s="6" t="s">
        <v>62</v>
      </c>
      <c r="D36" s="7"/>
      <c r="E36" s="1">
        <v>50</v>
      </c>
      <c r="F36" s="7">
        <f>_RS_0002Q*_RS_0002PU</f>
        <v>0</v>
      </c>
    </row>
    <row r="37" spans="1:24" x14ac:dyDescent="0.35">
      <c r="A37" s="1" t="s">
        <v>65</v>
      </c>
      <c r="B37" s="1" t="s">
        <v>66</v>
      </c>
      <c r="C37" s="6" t="s">
        <v>62</v>
      </c>
      <c r="D37" s="7"/>
      <c r="E37" s="1">
        <v>160</v>
      </c>
      <c r="F37" s="7">
        <f>_RS_0003Q*_RS_0003PU</f>
        <v>0</v>
      </c>
    </row>
    <row r="38" spans="1:24" x14ac:dyDescent="0.35">
      <c r="A38" s="1" t="s">
        <v>67</v>
      </c>
      <c r="B38" s="1" t="s">
        <v>68</v>
      </c>
      <c r="C38" s="6" t="s">
        <v>4</v>
      </c>
      <c r="D38" s="7"/>
      <c r="E38" s="1">
        <v>19</v>
      </c>
      <c r="F38" s="7">
        <f>_RS_0004Q*_RS_0004PU</f>
        <v>0</v>
      </c>
    </row>
    <row r="39" spans="1:24" x14ac:dyDescent="0.35">
      <c r="A39" s="1" t="s">
        <v>69</v>
      </c>
      <c r="B39" s="1" t="s">
        <v>70</v>
      </c>
      <c r="C39" s="6" t="s">
        <v>4</v>
      </c>
      <c r="D39" s="7"/>
      <c r="E39" s="1">
        <v>4</v>
      </c>
      <c r="F39" s="7">
        <f>_RS_0005Q*_RS_0005PU</f>
        <v>0</v>
      </c>
    </row>
    <row r="40" spans="1:24" x14ac:dyDescent="0.35">
      <c r="A40" s="1" t="s">
        <v>71</v>
      </c>
      <c r="B40" s="1" t="s">
        <v>72</v>
      </c>
      <c r="C40" s="6" t="s">
        <v>4</v>
      </c>
      <c r="D40" s="7"/>
      <c r="E40" s="1">
        <v>2</v>
      </c>
      <c r="F40" s="7">
        <f>_RS_0006Q*_RS_0006PU</f>
        <v>0</v>
      </c>
    </row>
    <row r="41" spans="1:24" x14ac:dyDescent="0.35">
      <c r="A41" s="1" t="s">
        <v>73</v>
      </c>
      <c r="B41" s="1" t="s">
        <v>74</v>
      </c>
      <c r="C41" s="6" t="s">
        <v>4</v>
      </c>
      <c r="D41" s="7"/>
      <c r="E41" s="1">
        <v>2</v>
      </c>
      <c r="F41" s="7">
        <f>_RS_0007Q*_RS_0007PU</f>
        <v>0</v>
      </c>
    </row>
    <row r="42" spans="1:24" x14ac:dyDescent="0.35">
      <c r="A42" s="1" t="s">
        <v>75</v>
      </c>
      <c r="B42" s="1" t="s">
        <v>76</v>
      </c>
      <c r="C42" s="6" t="s">
        <v>4</v>
      </c>
      <c r="D42" s="7"/>
      <c r="E42" s="1">
        <v>17</v>
      </c>
      <c r="F42" s="7">
        <f>_RS_0008Q*_RS_0008PU</f>
        <v>0</v>
      </c>
    </row>
    <row r="43" spans="1:24" x14ac:dyDescent="0.35">
      <c r="A43" s="1" t="s">
        <v>77</v>
      </c>
      <c r="B43" s="1" t="s">
        <v>78</v>
      </c>
      <c r="C43" s="6" t="s">
        <v>4</v>
      </c>
      <c r="D43" s="7"/>
      <c r="E43" s="1">
        <v>2</v>
      </c>
      <c r="F43" s="7">
        <f>_RS_0009Q*_RS_0009PU</f>
        <v>0</v>
      </c>
    </row>
    <row r="44" spans="1:24" x14ac:dyDescent="0.35">
      <c r="A44" s="1" t="s">
        <v>150</v>
      </c>
      <c r="B44" s="1" t="s">
        <v>152</v>
      </c>
      <c r="C44" s="6" t="s">
        <v>11</v>
      </c>
      <c r="D44" s="7"/>
      <c r="E44" s="1">
        <v>1</v>
      </c>
      <c r="F44" s="7">
        <f>D44*E44</f>
        <v>0</v>
      </c>
    </row>
    <row r="45" spans="1:24" x14ac:dyDescent="0.35">
      <c r="A45" s="1" t="s">
        <v>151</v>
      </c>
      <c r="B45" s="1" t="s">
        <v>153</v>
      </c>
      <c r="C45" s="6" t="s">
        <v>4</v>
      </c>
      <c r="D45" s="7"/>
      <c r="E45" s="1">
        <v>5</v>
      </c>
      <c r="F45" s="7">
        <f>D45*E45</f>
        <v>0</v>
      </c>
    </row>
    <row r="46" spans="1:24" s="4" customFormat="1" x14ac:dyDescent="0.35">
      <c r="A46" s="9" t="s">
        <v>79</v>
      </c>
      <c r="B46" s="9"/>
      <c r="C46" s="9"/>
      <c r="D46" s="9"/>
      <c r="E46" s="9"/>
      <c r="F46" s="8">
        <f>+_RS_0001P+_RS_0002P+_RS_0003P+_RS_0004P+_RS_0005P+_RS_0006P+_RS_0007P+_RS_0008P+_RS_0009P</f>
        <v>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s="4" customFormat="1" x14ac:dyDescent="0.35">
      <c r="A47" s="10" t="s">
        <v>80</v>
      </c>
      <c r="B47" s="10"/>
      <c r="C47" s="10"/>
      <c r="D47" s="10"/>
      <c r="E47" s="10"/>
      <c r="F47" s="10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35">
      <c r="A48" s="1" t="s">
        <v>81</v>
      </c>
      <c r="B48" s="1" t="s">
        <v>82</v>
      </c>
      <c r="C48" s="6" t="s">
        <v>62</v>
      </c>
      <c r="D48" s="7"/>
      <c r="E48" s="1">
        <v>150</v>
      </c>
      <c r="F48" s="7">
        <f>_B_0001Q*_B_0001PU</f>
        <v>0</v>
      </c>
    </row>
    <row r="49" spans="1:6" x14ac:dyDescent="0.35">
      <c r="A49" s="1" t="s">
        <v>83</v>
      </c>
      <c r="B49" s="1" t="s">
        <v>84</v>
      </c>
      <c r="C49" s="6" t="s">
        <v>4</v>
      </c>
      <c r="D49" s="7"/>
      <c r="E49" s="1">
        <v>6</v>
      </c>
      <c r="F49" s="7">
        <f>_B_0002Q*_B_0002PU</f>
        <v>0</v>
      </c>
    </row>
    <row r="50" spans="1:6" x14ac:dyDescent="0.35">
      <c r="A50" s="1" t="s">
        <v>85</v>
      </c>
      <c r="B50" s="1" t="s">
        <v>86</v>
      </c>
      <c r="C50" s="6" t="s">
        <v>4</v>
      </c>
      <c r="D50" s="7"/>
      <c r="E50" s="1">
        <v>19</v>
      </c>
      <c r="F50" s="7">
        <f>_B_0003Q*_B_0003PU</f>
        <v>0</v>
      </c>
    </row>
    <row r="51" spans="1:6" x14ac:dyDescent="0.35">
      <c r="A51" s="1" t="s">
        <v>87</v>
      </c>
      <c r="B51" s="1" t="s">
        <v>88</v>
      </c>
      <c r="C51" s="6" t="s">
        <v>62</v>
      </c>
      <c r="D51" s="7"/>
      <c r="E51" s="1">
        <v>600</v>
      </c>
      <c r="F51" s="7">
        <f>_B_0004Q*_B_0004PU</f>
        <v>0</v>
      </c>
    </row>
    <row r="52" spans="1:6" x14ac:dyDescent="0.35">
      <c r="A52" s="1" t="s">
        <v>89</v>
      </c>
      <c r="B52" s="1" t="s">
        <v>90</v>
      </c>
      <c r="C52" s="6" t="s">
        <v>4</v>
      </c>
      <c r="D52" s="7"/>
      <c r="E52" s="1">
        <v>35</v>
      </c>
      <c r="F52" s="7">
        <f>_B_0005Q*_B_0005PU</f>
        <v>0</v>
      </c>
    </row>
    <row r="53" spans="1:6" x14ac:dyDescent="0.35">
      <c r="A53" s="1" t="s">
        <v>91</v>
      </c>
      <c r="B53" s="1" t="s">
        <v>92</v>
      </c>
      <c r="C53" s="6" t="s">
        <v>62</v>
      </c>
      <c r="D53" s="7"/>
      <c r="E53" s="1">
        <v>400</v>
      </c>
      <c r="F53" s="7">
        <f>_B_0006Q*_B_0006PU</f>
        <v>0</v>
      </c>
    </row>
    <row r="54" spans="1:6" x14ac:dyDescent="0.35">
      <c r="A54" s="1" t="s">
        <v>93</v>
      </c>
      <c r="B54" s="1" t="s">
        <v>94</v>
      </c>
      <c r="C54" s="6" t="s">
        <v>62</v>
      </c>
      <c r="D54" s="7"/>
      <c r="E54" s="1">
        <v>150</v>
      </c>
      <c r="F54" s="7">
        <f>_B_0007Q*_B_0007PU</f>
        <v>0</v>
      </c>
    </row>
    <row r="55" spans="1:6" x14ac:dyDescent="0.35">
      <c r="A55" s="1" t="s">
        <v>95</v>
      </c>
      <c r="B55" s="1" t="s">
        <v>96</v>
      </c>
      <c r="C55" s="6" t="s">
        <v>62</v>
      </c>
      <c r="D55" s="7"/>
      <c r="E55" s="1">
        <v>300</v>
      </c>
      <c r="F55" s="7">
        <f>_B_0008Q*_B_0008PU</f>
        <v>0</v>
      </c>
    </row>
    <row r="56" spans="1:6" x14ac:dyDescent="0.35">
      <c r="A56" s="1" t="s">
        <v>97</v>
      </c>
      <c r="B56" s="1" t="s">
        <v>98</v>
      </c>
      <c r="C56" s="6" t="s">
        <v>4</v>
      </c>
      <c r="D56" s="7"/>
      <c r="E56" s="1">
        <v>17</v>
      </c>
      <c r="F56" s="7">
        <f>_B_0009Q*_B_0009PU</f>
        <v>0</v>
      </c>
    </row>
    <row r="57" spans="1:6" x14ac:dyDescent="0.35">
      <c r="A57" s="1" t="s">
        <v>99</v>
      </c>
      <c r="B57" s="1" t="s">
        <v>100</v>
      </c>
      <c r="C57" s="6" t="s">
        <v>4</v>
      </c>
      <c r="D57" s="7"/>
      <c r="E57" s="1">
        <v>35</v>
      </c>
      <c r="F57" s="7">
        <f>_B_0010Q*_B_0010PU</f>
        <v>0</v>
      </c>
    </row>
    <row r="58" spans="1:6" x14ac:dyDescent="0.35">
      <c r="A58" s="1" t="s">
        <v>101</v>
      </c>
      <c r="B58" s="1" t="s">
        <v>102</v>
      </c>
      <c r="C58" s="6" t="s">
        <v>4</v>
      </c>
      <c r="D58" s="7"/>
      <c r="E58" s="1">
        <v>4</v>
      </c>
      <c r="F58" s="7">
        <f>_B_0011Q*_B_0011PU</f>
        <v>0</v>
      </c>
    </row>
    <row r="59" spans="1:6" x14ac:dyDescent="0.35">
      <c r="A59" s="1" t="s">
        <v>103</v>
      </c>
      <c r="B59" s="1" t="s">
        <v>104</v>
      </c>
      <c r="C59" s="6" t="s">
        <v>11</v>
      </c>
      <c r="D59" s="7"/>
      <c r="E59" s="1">
        <v>1</v>
      </c>
      <c r="F59" s="7">
        <f>_B_0012Q*_B_0012PU</f>
        <v>0</v>
      </c>
    </row>
    <row r="60" spans="1:6" x14ac:dyDescent="0.35">
      <c r="A60" s="1" t="s">
        <v>105</v>
      </c>
      <c r="B60" s="1" t="s">
        <v>106</v>
      </c>
      <c r="C60" s="6" t="s">
        <v>4</v>
      </c>
      <c r="D60" s="7"/>
      <c r="E60" s="1">
        <v>7</v>
      </c>
      <c r="F60" s="7">
        <f>_B_0013Q*_B_0013PU</f>
        <v>0</v>
      </c>
    </row>
    <row r="61" spans="1:6" x14ac:dyDescent="0.35">
      <c r="A61" s="1" t="s">
        <v>107</v>
      </c>
      <c r="B61" s="1" t="s">
        <v>108</v>
      </c>
      <c r="C61" s="6" t="s">
        <v>4</v>
      </c>
      <c r="D61" s="7"/>
      <c r="E61" s="1">
        <v>1</v>
      </c>
      <c r="F61" s="7">
        <f>_B_0014Q*_B_0014PU</f>
        <v>0</v>
      </c>
    </row>
    <row r="62" spans="1:6" x14ac:dyDescent="0.35">
      <c r="A62" s="1" t="s">
        <v>109</v>
      </c>
      <c r="B62" s="1" t="s">
        <v>110</v>
      </c>
      <c r="C62" s="6" t="s">
        <v>4</v>
      </c>
      <c r="D62" s="7"/>
      <c r="E62" s="1">
        <v>16</v>
      </c>
      <c r="F62" s="7">
        <f>_B_0015Q*_B_0015PU</f>
        <v>0</v>
      </c>
    </row>
    <row r="63" spans="1:6" x14ac:dyDescent="0.35">
      <c r="A63" s="1" t="s">
        <v>111</v>
      </c>
      <c r="B63" s="1" t="s">
        <v>112</v>
      </c>
      <c r="C63" s="6" t="s">
        <v>4</v>
      </c>
      <c r="D63" s="7"/>
      <c r="E63" s="1">
        <v>2</v>
      </c>
      <c r="F63" s="7">
        <f>_B_0016Q*_B_0016PU</f>
        <v>0</v>
      </c>
    </row>
    <row r="64" spans="1:6" x14ac:dyDescent="0.35">
      <c r="A64" s="1" t="s">
        <v>113</v>
      </c>
      <c r="B64" s="1" t="s">
        <v>154</v>
      </c>
      <c r="C64" s="6" t="s">
        <v>4</v>
      </c>
      <c r="D64" s="7"/>
      <c r="E64" s="1">
        <v>6</v>
      </c>
      <c r="F64" s="7">
        <f>_B_0017Q*_B_0017PU</f>
        <v>0</v>
      </c>
    </row>
    <row r="65" spans="1:24" x14ac:dyDescent="0.35">
      <c r="A65" s="1" t="s">
        <v>114</v>
      </c>
      <c r="B65" s="1" t="s">
        <v>115</v>
      </c>
      <c r="C65" s="6" t="s">
        <v>4</v>
      </c>
      <c r="D65" s="7"/>
      <c r="E65" s="1">
        <v>1</v>
      </c>
      <c r="F65" s="7">
        <f>_B_0018Q*_B_0018PU</f>
        <v>0</v>
      </c>
    </row>
    <row r="66" spans="1:24" x14ac:dyDescent="0.35">
      <c r="A66" s="1" t="s">
        <v>116</v>
      </c>
      <c r="B66" s="1" t="s">
        <v>117</v>
      </c>
      <c r="C66" s="6" t="s">
        <v>4</v>
      </c>
      <c r="D66" s="7"/>
      <c r="E66" s="1">
        <v>2</v>
      </c>
      <c r="F66" s="7">
        <f>_B_0019Q*_B_0019PU</f>
        <v>0</v>
      </c>
    </row>
    <row r="67" spans="1:24" x14ac:dyDescent="0.35">
      <c r="A67" s="1" t="s">
        <v>118</v>
      </c>
      <c r="B67" s="1" t="s">
        <v>119</v>
      </c>
      <c r="C67" s="6" t="s">
        <v>4</v>
      </c>
      <c r="D67" s="7"/>
      <c r="E67" s="1">
        <v>4</v>
      </c>
      <c r="F67" s="7">
        <f>_B_0020Q*_B_0020PU</f>
        <v>0</v>
      </c>
    </row>
    <row r="68" spans="1:24" x14ac:dyDescent="0.35">
      <c r="A68" s="1" t="s">
        <v>120</v>
      </c>
      <c r="B68" s="1" t="s">
        <v>121</v>
      </c>
      <c r="C68" s="6" t="s">
        <v>4</v>
      </c>
      <c r="D68" s="7"/>
      <c r="E68" s="1">
        <v>2</v>
      </c>
      <c r="F68" s="7">
        <f>_B_0021Q*_B_0021PU</f>
        <v>0</v>
      </c>
    </row>
    <row r="69" spans="1:24" x14ac:dyDescent="0.35">
      <c r="A69" s="1" t="s">
        <v>122</v>
      </c>
      <c r="B69" s="1" t="s">
        <v>123</v>
      </c>
      <c r="C69" s="6" t="s">
        <v>4</v>
      </c>
      <c r="D69" s="7"/>
      <c r="E69" s="1">
        <v>1</v>
      </c>
      <c r="F69" s="7">
        <f>_B_0022Q*_B_0022PU</f>
        <v>0</v>
      </c>
    </row>
    <row r="70" spans="1:24" x14ac:dyDescent="0.35">
      <c r="A70" s="1" t="s">
        <v>124</v>
      </c>
      <c r="B70" s="1" t="s">
        <v>125</v>
      </c>
      <c r="C70" s="6" t="s">
        <v>4</v>
      </c>
      <c r="D70" s="7"/>
      <c r="E70" s="1">
        <v>1</v>
      </c>
      <c r="F70" s="7">
        <f>_B_0023Q*_B_0023PU</f>
        <v>0</v>
      </c>
    </row>
    <row r="71" spans="1:24" x14ac:dyDescent="0.35">
      <c r="A71" s="1" t="s">
        <v>126</v>
      </c>
      <c r="B71" s="1" t="s">
        <v>127</v>
      </c>
      <c r="C71" s="6" t="s">
        <v>4</v>
      </c>
      <c r="D71" s="7"/>
      <c r="E71" s="1">
        <v>1</v>
      </c>
      <c r="F71" s="7">
        <f>_B_0024Q*_B_0024PU</f>
        <v>0</v>
      </c>
    </row>
    <row r="72" spans="1:24" x14ac:dyDescent="0.35">
      <c r="A72" s="1" t="s">
        <v>128</v>
      </c>
      <c r="B72" s="1" t="s">
        <v>129</v>
      </c>
      <c r="C72" s="6" t="s">
        <v>11</v>
      </c>
      <c r="D72" s="7"/>
      <c r="E72" s="1">
        <v>1</v>
      </c>
      <c r="F72" s="7">
        <f>_B_0025Q*_B_0025PU</f>
        <v>0</v>
      </c>
    </row>
    <row r="73" spans="1:24" x14ac:dyDescent="0.35">
      <c r="A73" s="1" t="s">
        <v>130</v>
      </c>
      <c r="B73" s="1" t="s">
        <v>131</v>
      </c>
      <c r="C73" s="6" t="s">
        <v>11</v>
      </c>
      <c r="D73" s="7"/>
      <c r="E73" s="1">
        <v>1</v>
      </c>
      <c r="F73" s="7">
        <f>_B_0026Q*_B_0026PU</f>
        <v>0</v>
      </c>
    </row>
    <row r="74" spans="1:24" x14ac:dyDescent="0.35">
      <c r="A74" s="1" t="s">
        <v>132</v>
      </c>
      <c r="B74" s="1" t="s">
        <v>133</v>
      </c>
      <c r="C74" s="6" t="s">
        <v>4</v>
      </c>
      <c r="D74" s="7"/>
      <c r="E74" s="1">
        <v>2</v>
      </c>
      <c r="F74" s="7">
        <f>_B_0027Q*_B_0027PU</f>
        <v>0</v>
      </c>
    </row>
    <row r="75" spans="1:24" s="4" customFormat="1" x14ac:dyDescent="0.35">
      <c r="A75" s="9" t="s">
        <v>134</v>
      </c>
      <c r="B75" s="9"/>
      <c r="C75" s="9"/>
      <c r="D75" s="9"/>
      <c r="E75" s="9"/>
      <c r="F75" s="8">
        <f>+_B_0001P+_B_0002P+_B_0003P+_B_0004P+_B_0005P+_B_0006P+_B_0007P+_B_0008P+_B_0009P+_B_0010P+_B_0011P+_B_0012P+_B_0013P+_B_0014P+_B_0015P+_B_0016P+_B_0017P+_B_0018P+_B_0019P+_B_0020P+_B_0021P+_B_0022P+_B_0023P+_B_0024P+_B_0025P+_B_0026P+_B_0027P</f>
        <v>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s="4" customFormat="1" x14ac:dyDescent="0.35">
      <c r="A76" s="10" t="s">
        <v>155</v>
      </c>
      <c r="B76" s="10"/>
      <c r="C76" s="10"/>
      <c r="D76" s="10"/>
      <c r="E76" s="10"/>
      <c r="F76" s="10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35">
      <c r="A77" s="1" t="s">
        <v>135</v>
      </c>
      <c r="B77" s="1" t="s">
        <v>136</v>
      </c>
      <c r="C77" s="6" t="s">
        <v>4</v>
      </c>
      <c r="D77" s="7"/>
      <c r="E77" s="1">
        <v>1</v>
      </c>
      <c r="F77" s="7">
        <f>_CCCS_0001Q*_CCCS_0001PU</f>
        <v>0</v>
      </c>
    </row>
    <row r="78" spans="1:24" x14ac:dyDescent="0.35">
      <c r="A78" s="1" t="s">
        <v>137</v>
      </c>
      <c r="B78" s="1" t="s">
        <v>138</v>
      </c>
      <c r="C78" s="6" t="s">
        <v>4</v>
      </c>
      <c r="D78" s="7"/>
      <c r="E78" s="1">
        <v>1</v>
      </c>
      <c r="F78" s="7">
        <f>_CCCS_0002Q*_CCCS_0002PU</f>
        <v>0</v>
      </c>
    </row>
    <row r="79" spans="1:24" x14ac:dyDescent="0.35">
      <c r="A79" s="1" t="s">
        <v>139</v>
      </c>
      <c r="B79" s="1" t="s">
        <v>140</v>
      </c>
      <c r="C79" s="6" t="s">
        <v>4</v>
      </c>
      <c r="D79" s="7"/>
      <c r="E79" s="1">
        <v>1</v>
      </c>
      <c r="F79" s="7">
        <f>_CCCS_0003Q*_CCCS_0003PU</f>
        <v>0</v>
      </c>
    </row>
    <row r="80" spans="1:24" x14ac:dyDescent="0.35">
      <c r="A80" s="1" t="s">
        <v>141</v>
      </c>
      <c r="B80" s="1" t="s">
        <v>142</v>
      </c>
      <c r="C80" s="6" t="s">
        <v>11</v>
      </c>
      <c r="D80" s="7"/>
      <c r="E80" s="1">
        <v>1</v>
      </c>
      <c r="F80" s="7">
        <f>_CCCS_0004Q*_CCCS_0004PU</f>
        <v>0</v>
      </c>
    </row>
    <row r="81" spans="1:24" s="4" customFormat="1" x14ac:dyDescent="0.35">
      <c r="A81" s="9" t="s">
        <v>156</v>
      </c>
      <c r="B81" s="9"/>
      <c r="C81" s="9"/>
      <c r="D81" s="9"/>
      <c r="E81" s="9"/>
      <c r="F81" s="8">
        <f>+_CCCS_0001P+_CCCS_0002P+_CCCS_0003P+_CCCS_0004P</f>
        <v>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s="4" customFormat="1" x14ac:dyDescent="0.35">
      <c r="A82" s="9" t="s">
        <v>143</v>
      </c>
      <c r="B82" s="9"/>
      <c r="C82" s="9"/>
      <c r="D82" s="9"/>
      <c r="E82" s="9"/>
      <c r="F82" s="8">
        <f>+_totalCGC+_totalVMT+_totalCHM+_totalRS+_totalB+_totalCCCS</f>
        <v>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</sheetData>
  <mergeCells count="13">
    <mergeCell ref="A33:E33"/>
    <mergeCell ref="A5:F5"/>
    <mergeCell ref="A14:E14"/>
    <mergeCell ref="A15:F15"/>
    <mergeCell ref="A26:E26"/>
    <mergeCell ref="A27:F27"/>
    <mergeCell ref="A82:E82"/>
    <mergeCell ref="A34:F34"/>
    <mergeCell ref="A46:E46"/>
    <mergeCell ref="A47:F47"/>
    <mergeCell ref="A75:E75"/>
    <mergeCell ref="A76:F76"/>
    <mergeCell ref="A81:E8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245</vt:i4>
      </vt:variant>
    </vt:vector>
  </HeadingPairs>
  <TitlesOfParts>
    <vt:vector size="246" baseType="lpstr">
      <vt:lpstr>Feuil1</vt:lpstr>
      <vt:lpstr>_B_0001</vt:lpstr>
      <vt:lpstr>_B_0001P</vt:lpstr>
      <vt:lpstr>_B_0001PU</vt:lpstr>
      <vt:lpstr>_B_0001Q</vt:lpstr>
      <vt:lpstr>_B_0002</vt:lpstr>
      <vt:lpstr>_B_0002P</vt:lpstr>
      <vt:lpstr>_B_0002PU</vt:lpstr>
      <vt:lpstr>_B_0002Q</vt:lpstr>
      <vt:lpstr>_B_0003</vt:lpstr>
      <vt:lpstr>_B_0003P</vt:lpstr>
      <vt:lpstr>_B_0003PU</vt:lpstr>
      <vt:lpstr>_B_0003Q</vt:lpstr>
      <vt:lpstr>_B_0004</vt:lpstr>
      <vt:lpstr>_B_0004P</vt:lpstr>
      <vt:lpstr>_B_0004PU</vt:lpstr>
      <vt:lpstr>_B_0004Q</vt:lpstr>
      <vt:lpstr>_B_0005</vt:lpstr>
      <vt:lpstr>_B_0005P</vt:lpstr>
      <vt:lpstr>_B_0005PU</vt:lpstr>
      <vt:lpstr>_B_0005Q</vt:lpstr>
      <vt:lpstr>_B_0006</vt:lpstr>
      <vt:lpstr>_B_0006P</vt:lpstr>
      <vt:lpstr>_B_0006PU</vt:lpstr>
      <vt:lpstr>_B_0006Q</vt:lpstr>
      <vt:lpstr>_B_0007</vt:lpstr>
      <vt:lpstr>_B_0007P</vt:lpstr>
      <vt:lpstr>_B_0007PU</vt:lpstr>
      <vt:lpstr>_B_0007Q</vt:lpstr>
      <vt:lpstr>_B_0008</vt:lpstr>
      <vt:lpstr>_B_0008P</vt:lpstr>
      <vt:lpstr>_B_0008PU</vt:lpstr>
      <vt:lpstr>_B_0008Q</vt:lpstr>
      <vt:lpstr>_B_0009</vt:lpstr>
      <vt:lpstr>_B_0009P</vt:lpstr>
      <vt:lpstr>_B_0009PU</vt:lpstr>
      <vt:lpstr>_B_0009Q</vt:lpstr>
      <vt:lpstr>_B_0010</vt:lpstr>
      <vt:lpstr>_B_0010P</vt:lpstr>
      <vt:lpstr>_B_0010PU</vt:lpstr>
      <vt:lpstr>_B_0010Q</vt:lpstr>
      <vt:lpstr>_B_0011</vt:lpstr>
      <vt:lpstr>_B_0011P</vt:lpstr>
      <vt:lpstr>_B_0011PU</vt:lpstr>
      <vt:lpstr>_B_0011Q</vt:lpstr>
      <vt:lpstr>_B_0012</vt:lpstr>
      <vt:lpstr>_B_0012P</vt:lpstr>
      <vt:lpstr>_B_0012PU</vt:lpstr>
      <vt:lpstr>_B_0012Q</vt:lpstr>
      <vt:lpstr>_B_0013</vt:lpstr>
      <vt:lpstr>_B_0013P</vt:lpstr>
      <vt:lpstr>_B_0013PU</vt:lpstr>
      <vt:lpstr>_B_0013Q</vt:lpstr>
      <vt:lpstr>_B_0014</vt:lpstr>
      <vt:lpstr>_B_0014P</vt:lpstr>
      <vt:lpstr>_B_0014PU</vt:lpstr>
      <vt:lpstr>_B_0014Q</vt:lpstr>
      <vt:lpstr>_B_0015</vt:lpstr>
      <vt:lpstr>_B_0015P</vt:lpstr>
      <vt:lpstr>_B_0015PU</vt:lpstr>
      <vt:lpstr>_B_0015Q</vt:lpstr>
      <vt:lpstr>_B_0016</vt:lpstr>
      <vt:lpstr>_B_0016P</vt:lpstr>
      <vt:lpstr>_B_0016PU</vt:lpstr>
      <vt:lpstr>_B_0016Q</vt:lpstr>
      <vt:lpstr>_B_0017</vt:lpstr>
      <vt:lpstr>_B_0017P</vt:lpstr>
      <vt:lpstr>_B_0017PU</vt:lpstr>
      <vt:lpstr>_B_0017Q</vt:lpstr>
      <vt:lpstr>_B_0018</vt:lpstr>
      <vt:lpstr>_B_0018P</vt:lpstr>
      <vt:lpstr>_B_0018PU</vt:lpstr>
      <vt:lpstr>_B_0018Q</vt:lpstr>
      <vt:lpstr>_B_0019</vt:lpstr>
      <vt:lpstr>_B_0019P</vt:lpstr>
      <vt:lpstr>_B_0019PU</vt:lpstr>
      <vt:lpstr>_B_0019Q</vt:lpstr>
      <vt:lpstr>_B_0020</vt:lpstr>
      <vt:lpstr>_B_0020P</vt:lpstr>
      <vt:lpstr>_B_0020PU</vt:lpstr>
      <vt:lpstr>_B_0020Q</vt:lpstr>
      <vt:lpstr>_B_0021</vt:lpstr>
      <vt:lpstr>_B_0021P</vt:lpstr>
      <vt:lpstr>_B_0021PU</vt:lpstr>
      <vt:lpstr>_B_0021Q</vt:lpstr>
      <vt:lpstr>_B_0022</vt:lpstr>
      <vt:lpstr>_B_0022P</vt:lpstr>
      <vt:lpstr>_B_0022PU</vt:lpstr>
      <vt:lpstr>_B_0022Q</vt:lpstr>
      <vt:lpstr>_B_0023</vt:lpstr>
      <vt:lpstr>_B_0023P</vt:lpstr>
      <vt:lpstr>_B_0023PU</vt:lpstr>
      <vt:lpstr>_B_0023Q</vt:lpstr>
      <vt:lpstr>_B_0024</vt:lpstr>
      <vt:lpstr>_B_0024P</vt:lpstr>
      <vt:lpstr>_B_0024PU</vt:lpstr>
      <vt:lpstr>_B_0024Q</vt:lpstr>
      <vt:lpstr>_B_0025</vt:lpstr>
      <vt:lpstr>_B_0025P</vt:lpstr>
      <vt:lpstr>_B_0025PU</vt:lpstr>
      <vt:lpstr>_B_0025Q</vt:lpstr>
      <vt:lpstr>_B_0026</vt:lpstr>
      <vt:lpstr>_B_0026P</vt:lpstr>
      <vt:lpstr>_B_0026PU</vt:lpstr>
      <vt:lpstr>_B_0026Q</vt:lpstr>
      <vt:lpstr>_B_0027</vt:lpstr>
      <vt:lpstr>_B_0027P</vt:lpstr>
      <vt:lpstr>_B_0027PU</vt:lpstr>
      <vt:lpstr>_B_0027Q</vt:lpstr>
      <vt:lpstr>_CCCS_0001</vt:lpstr>
      <vt:lpstr>_CCCS_0001P</vt:lpstr>
      <vt:lpstr>_CCCS_0001PU</vt:lpstr>
      <vt:lpstr>_CCCS_0001Q</vt:lpstr>
      <vt:lpstr>_CCCS_0002</vt:lpstr>
      <vt:lpstr>_CCCS_0002P</vt:lpstr>
      <vt:lpstr>_CCCS_0002PU</vt:lpstr>
      <vt:lpstr>_CCCS_0002Q</vt:lpstr>
      <vt:lpstr>_CCCS_0003</vt:lpstr>
      <vt:lpstr>_CCCS_0003P</vt:lpstr>
      <vt:lpstr>_CCCS_0003PU</vt:lpstr>
      <vt:lpstr>_CCCS_0003Q</vt:lpstr>
      <vt:lpstr>_CCCS_0004</vt:lpstr>
      <vt:lpstr>_CCCS_0004P</vt:lpstr>
      <vt:lpstr>_CCCS_0004PU</vt:lpstr>
      <vt:lpstr>_CCCS_0004Q</vt:lpstr>
      <vt:lpstr>_CGC_0001</vt:lpstr>
      <vt:lpstr>_CGC_0001P</vt:lpstr>
      <vt:lpstr>_CGC_0001PU</vt:lpstr>
      <vt:lpstr>_CGC_0001Q</vt:lpstr>
      <vt:lpstr>_CGC_0002</vt:lpstr>
      <vt:lpstr>_CGC_0002P</vt:lpstr>
      <vt:lpstr>_CGC_0002PU</vt:lpstr>
      <vt:lpstr>_CGC_0002Q</vt:lpstr>
      <vt:lpstr>_CGC_0003</vt:lpstr>
      <vt:lpstr>_CGC_0003P</vt:lpstr>
      <vt:lpstr>_CGC_0003PU</vt:lpstr>
      <vt:lpstr>_CGC_0003Q</vt:lpstr>
      <vt:lpstr>_CGC_0004</vt:lpstr>
      <vt:lpstr>_CGC_0004P</vt:lpstr>
      <vt:lpstr>_CGC_0004PU</vt:lpstr>
      <vt:lpstr>_CGC_0004Q</vt:lpstr>
      <vt:lpstr>_CGC_0005</vt:lpstr>
      <vt:lpstr>_CGC_0005P</vt:lpstr>
      <vt:lpstr>_CGC_0005PU</vt:lpstr>
      <vt:lpstr>_CGC_0005Q</vt:lpstr>
      <vt:lpstr>_CGC_0006</vt:lpstr>
      <vt:lpstr>_CGC_0006P</vt:lpstr>
      <vt:lpstr>_CGC_0006PU</vt:lpstr>
      <vt:lpstr>_CGC_0006Q</vt:lpstr>
      <vt:lpstr>_CGC_0007</vt:lpstr>
      <vt:lpstr>_CGC_0007P</vt:lpstr>
      <vt:lpstr>_CGC_0007PU</vt:lpstr>
      <vt:lpstr>_CGC_0007Q</vt:lpstr>
      <vt:lpstr>_CGC_0008</vt:lpstr>
      <vt:lpstr>_CGC_0008P</vt:lpstr>
      <vt:lpstr>_CGC_0008PU</vt:lpstr>
      <vt:lpstr>_CGC_0008Q</vt:lpstr>
      <vt:lpstr>_CHM_0001</vt:lpstr>
      <vt:lpstr>_CHM_0001P</vt:lpstr>
      <vt:lpstr>_CHM_0001PU</vt:lpstr>
      <vt:lpstr>_CHM_0001Q</vt:lpstr>
      <vt:lpstr>_CHM_0002</vt:lpstr>
      <vt:lpstr>_CHM_0002P</vt:lpstr>
      <vt:lpstr>_CHM_0002PU</vt:lpstr>
      <vt:lpstr>_CHM_0002Q</vt:lpstr>
      <vt:lpstr>_CHM_0003</vt:lpstr>
      <vt:lpstr>_CHM_0003P</vt:lpstr>
      <vt:lpstr>_CHM_0003PU</vt:lpstr>
      <vt:lpstr>_CHM_0003Q</vt:lpstr>
      <vt:lpstr>_CHM_0004</vt:lpstr>
      <vt:lpstr>_CHM_0004P</vt:lpstr>
      <vt:lpstr>_CHM_0004PU</vt:lpstr>
      <vt:lpstr>_CHM_0004Q</vt:lpstr>
      <vt:lpstr>_RS_0001</vt:lpstr>
      <vt:lpstr>_RS_0001P</vt:lpstr>
      <vt:lpstr>_RS_0001PU</vt:lpstr>
      <vt:lpstr>_RS_0001Q</vt:lpstr>
      <vt:lpstr>_RS_0002</vt:lpstr>
      <vt:lpstr>_RS_0002P</vt:lpstr>
      <vt:lpstr>_RS_0002PU</vt:lpstr>
      <vt:lpstr>_RS_0002Q</vt:lpstr>
      <vt:lpstr>_RS_0003</vt:lpstr>
      <vt:lpstr>_RS_0003P</vt:lpstr>
      <vt:lpstr>_RS_0003PU</vt:lpstr>
      <vt:lpstr>_RS_0003Q</vt:lpstr>
      <vt:lpstr>_RS_0004</vt:lpstr>
      <vt:lpstr>_RS_0004P</vt:lpstr>
      <vt:lpstr>_RS_0004PU</vt:lpstr>
      <vt:lpstr>_RS_0004Q</vt:lpstr>
      <vt:lpstr>_RS_0005</vt:lpstr>
      <vt:lpstr>_RS_0005P</vt:lpstr>
      <vt:lpstr>_RS_0005PU</vt:lpstr>
      <vt:lpstr>_RS_0005Q</vt:lpstr>
      <vt:lpstr>_RS_0006</vt:lpstr>
      <vt:lpstr>_RS_0006P</vt:lpstr>
      <vt:lpstr>_RS_0006PU</vt:lpstr>
      <vt:lpstr>_RS_0006Q</vt:lpstr>
      <vt:lpstr>_RS_0007</vt:lpstr>
      <vt:lpstr>_RS_0007P</vt:lpstr>
      <vt:lpstr>_RS_0007PU</vt:lpstr>
      <vt:lpstr>_RS_0007Q</vt:lpstr>
      <vt:lpstr>_RS_0008</vt:lpstr>
      <vt:lpstr>_RS_0008P</vt:lpstr>
      <vt:lpstr>_RS_0008PU</vt:lpstr>
      <vt:lpstr>_RS_0008Q</vt:lpstr>
      <vt:lpstr>_RS_0009</vt:lpstr>
      <vt:lpstr>_RS_0009P</vt:lpstr>
      <vt:lpstr>_RS_0009PU</vt:lpstr>
      <vt:lpstr>_RS_0009Q</vt:lpstr>
      <vt:lpstr>_totalB</vt:lpstr>
      <vt:lpstr>_totalCCCS</vt:lpstr>
      <vt:lpstr>_totalCGC</vt:lpstr>
      <vt:lpstr>_totalCHM</vt:lpstr>
      <vt:lpstr>_totalRS</vt:lpstr>
      <vt:lpstr>_totalVMT</vt:lpstr>
      <vt:lpstr>_VMT_0001</vt:lpstr>
      <vt:lpstr>_VMT_0001P</vt:lpstr>
      <vt:lpstr>_VMT_0001PU</vt:lpstr>
      <vt:lpstr>_VMT_0001Q</vt:lpstr>
      <vt:lpstr>_VMT_0002</vt:lpstr>
      <vt:lpstr>_VMT_0002P</vt:lpstr>
      <vt:lpstr>_VMT_0002PU</vt:lpstr>
      <vt:lpstr>_VMT_0002Q</vt:lpstr>
      <vt:lpstr>_VMT_0003</vt:lpstr>
      <vt:lpstr>_VMT_0003P</vt:lpstr>
      <vt:lpstr>_VMT_0003PU</vt:lpstr>
      <vt:lpstr>_VMT_0003Q</vt:lpstr>
      <vt:lpstr>_VMT_0004</vt:lpstr>
      <vt:lpstr>_VMT_0004P</vt:lpstr>
      <vt:lpstr>_VMT_0004PU</vt:lpstr>
      <vt:lpstr>_VMT_0004Q</vt:lpstr>
      <vt:lpstr>_VMT_0005</vt:lpstr>
      <vt:lpstr>_VMT_0005P</vt:lpstr>
      <vt:lpstr>_VMT_0005PU</vt:lpstr>
      <vt:lpstr>_VMT_0005Q</vt:lpstr>
      <vt:lpstr>_VMT_0006</vt:lpstr>
      <vt:lpstr>_VMT_0006P</vt:lpstr>
      <vt:lpstr>_VMT_0006PU</vt:lpstr>
      <vt:lpstr>_VMT_0006Q</vt:lpstr>
      <vt:lpstr>_VMT_0007</vt:lpstr>
      <vt:lpstr>_VMT_0007P</vt:lpstr>
      <vt:lpstr>_VMT_0007PU</vt:lpstr>
      <vt:lpstr>_VMT_0007Q</vt:lpstr>
      <vt:lpstr>_VMT_0008P</vt:lpstr>
      <vt:lpstr>_VMT_0008PU</vt:lpstr>
      <vt:lpstr>_VMT_0008Q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Clavel</dc:creator>
  <cp:lastModifiedBy>Mathieu-P Schaab</cp:lastModifiedBy>
  <dcterms:created xsi:type="dcterms:W3CDTF">2025-07-16T14:15:31Z</dcterms:created>
  <dcterms:modified xsi:type="dcterms:W3CDTF">2025-07-17T09:36:15Z</dcterms:modified>
</cp:coreProperties>
</file>